
<file path=[Content_Types].xml><?xml version="1.0" encoding="utf-8"?>
<Types xmlns="http://schemas.openxmlformats.org/package/2006/content-types">
  <Default ContentType="image/jpeg" Extension="jpg"/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25">
      <text>
        <t xml:space="preserve">Wstaw grubość izolacji termicznej</t>
      </text>
    </comment>
    <comment authorId="0" ref="D37">
      <text>
        <t xml:space="preserve">Wstaw grubość izolacji termicznej</t>
      </text>
    </comment>
    <comment authorId="0" ref="D49">
      <text>
        <t xml:space="preserve">Wstaw grubość izolacji termicznej</t>
      </text>
    </comment>
    <comment authorId="0" ref="D61">
      <text>
        <t xml:space="preserve">Wstaw grubość izolacji termicznej</t>
      </text>
    </comment>
    <comment authorId="0" ref="D72">
      <text>
        <t xml:space="preserve">Wstaw grubość izolacji termicznej</t>
      </text>
    </comment>
  </commentList>
</comments>
</file>

<file path=xl/sharedStrings.xml><?xml version="1.0" encoding="utf-8"?>
<sst xmlns="http://schemas.openxmlformats.org/spreadsheetml/2006/main" count="96" uniqueCount="45">
  <si>
    <t>Porównanie izolacji termicznych stosowanych do ścian zewnętrzntch</t>
  </si>
  <si>
    <t>Podsumowanie, zestawienie korzyści w kosztów</t>
  </si>
  <si>
    <t>LP.</t>
  </si>
  <si>
    <t>Rodzaj ściany</t>
  </si>
  <si>
    <t>Powierzchnia ściany [m2]</t>
  </si>
  <si>
    <t xml:space="preserve">Wsp. przenikania ciepła U, W/(m²·K)  </t>
  </si>
  <si>
    <t xml:space="preserve">Liczba stopniodni okresu ogrzewania przy temp. 20° </t>
  </si>
  <si>
    <t>Średnia cena brutto (vat 23%) izolacji termicznej [zł/m2]</t>
  </si>
  <si>
    <t>Straty ciepła przez ścianę w ujęciu rocznym [kWh/rok]</t>
  </si>
  <si>
    <t>Koszt ogrzewania ściany w ujęciu rocznym [zł/rok]</t>
  </si>
  <si>
    <t xml:space="preserve">Ściana zewnętrzna izolowana styropianem                                </t>
  </si>
  <si>
    <t>Ściana zewnętrzna izolowana styropianem grafitowym</t>
  </si>
  <si>
    <t>Ściana zewnętrzna izolowana wełną mineralną</t>
  </si>
  <si>
    <t>Ściana zewnętrzna izolowana Płytami PIR</t>
  </si>
  <si>
    <t>Obliczenia współczynnika przenikania ciepła U, W/(m²·K)</t>
  </si>
  <si>
    <t>Zestawienie współczynnika przewodzenia ciepła lambda, W/(m·K) dla wybranych materiałów</t>
  </si>
  <si>
    <t>Ściana zewnętrzna izolowana styropianem</t>
  </si>
  <si>
    <t>Materiał</t>
  </si>
  <si>
    <t>Współczynnik przewodzenia ciepła materiału</t>
  </si>
  <si>
    <t>Lp.</t>
  </si>
  <si>
    <t>Warstwa</t>
  </si>
  <si>
    <t>Grubość, m</t>
  </si>
  <si>
    <t>Wsp. l, W/(m·K)</t>
  </si>
  <si>
    <t>Opór cieplny, m²·K/W</t>
  </si>
  <si>
    <t>Silka</t>
  </si>
  <si>
    <t>Powietrze wewnętrzne</t>
  </si>
  <si>
    <t>Porotherm</t>
  </si>
  <si>
    <t>0,32</t>
  </si>
  <si>
    <t>Tynk cementowo-wapienny</t>
  </si>
  <si>
    <t>Cegła pełna</t>
  </si>
  <si>
    <t>Mur z silki</t>
  </si>
  <si>
    <t>Beton Komórkowy typ 400</t>
  </si>
  <si>
    <t>Styropian</t>
  </si>
  <si>
    <t>Beton zwykły (żelbet)</t>
  </si>
  <si>
    <t>Warstwa zbrojona i tynk cienkowarstwowy</t>
  </si>
  <si>
    <t>Keramzytobeton gęstość 1400</t>
  </si>
  <si>
    <t>Powietrze zewnętrzne</t>
  </si>
  <si>
    <t>Styrobeton gęstość 500</t>
  </si>
  <si>
    <t>Suma</t>
  </si>
  <si>
    <t xml:space="preserve">Współczynnik przenikania ciepła U, W/(m²·K)     =     </t>
  </si>
  <si>
    <t>Styropian grafitowy</t>
  </si>
  <si>
    <t>Wełna mineralna</t>
  </si>
  <si>
    <t>Płyty PIR</t>
  </si>
  <si>
    <t>Ściana zewnętrzna izolowana pianką PUR</t>
  </si>
  <si>
    <t>Pianka PUR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</si>
</sst>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0"/>
    <numFmt numFmtId="165" formatCode="0.000"/>
  </numFmts>
  <fonts count="10">
    <font>
      <sz val="10.0"/>
      <color rgb="FF000000"/>
      <name val="Arial"/>
    </font>
    <font>
      <b/>
      <sz val="24.0"/>
    </font>
    <font>
      <b/>
      <sz val="14.0"/>
    </font>
    <font>
      <b/>
      <sz val="12.0"/>
      <name val="Arimo"/>
    </font>
    <font>
      <name val="Arimo"/>
    </font>
    <font>
      <b/>
      <name val="Arimo"/>
    </font>
    <font>
      <b/>
      <sz val="12.0"/>
      <name val="Arial"/>
    </font>
    <font/>
    <font>
      <name val="Arial"/>
    </font>
    <font>
      <b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/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top" wrapText="1"/>
    </xf>
    <xf borderId="0" fillId="0" fontId="2" numFmtId="0" xfId="0" applyAlignment="1" applyFont="1">
      <alignment readingOrder="0"/>
    </xf>
    <xf borderId="1" fillId="0" fontId="3" numFmtId="0" xfId="0" applyAlignment="1" applyBorder="1" applyFont="1">
      <alignment shrinkToFit="0" vertical="top" wrapText="1"/>
    </xf>
    <xf borderId="2" fillId="0" fontId="3" numFmtId="0" xfId="0" applyAlignment="1" applyBorder="1" applyFont="1">
      <alignment shrinkToFit="0" vertical="top" wrapText="1"/>
    </xf>
    <xf borderId="2" fillId="0" fontId="3" numFmtId="0" xfId="0" applyAlignment="1" applyBorder="1" applyFont="1">
      <alignment readingOrder="0" shrinkToFit="0" vertical="top" wrapText="1"/>
    </xf>
    <xf borderId="2" fillId="2" fontId="3" numFmtId="0" xfId="0" applyAlignment="1" applyBorder="1" applyFill="1" applyFont="1">
      <alignment shrinkToFit="0" vertical="top" wrapText="1"/>
    </xf>
    <xf borderId="2" fillId="3" fontId="3" numFmtId="0" xfId="0" applyAlignment="1" applyBorder="1" applyFill="1" applyFont="1">
      <alignment shrinkToFit="0" vertical="top" wrapText="1"/>
    </xf>
    <xf borderId="1" fillId="0" fontId="3" numFmtId="0" xfId="0" applyAlignment="1" applyBorder="1" applyFont="1">
      <alignment horizontal="center" shrinkToFit="0" vertical="top" wrapText="1"/>
    </xf>
    <xf borderId="1" fillId="0" fontId="3" numFmtId="0" xfId="0" applyAlignment="1" applyBorder="1" applyFont="1">
      <alignment shrinkToFit="0" vertical="bottom" wrapText="1"/>
    </xf>
    <xf borderId="3" fillId="0" fontId="4" numFmtId="0" xfId="0" applyAlignment="1" applyBorder="1" applyFont="1">
      <alignment horizontal="right" shrinkToFit="0" vertical="bottom" wrapText="1"/>
    </xf>
    <xf borderId="3" fillId="0" fontId="4" numFmtId="164" xfId="0" applyAlignment="1" applyBorder="1" applyFont="1" applyNumberFormat="1">
      <alignment horizontal="right" shrinkToFit="0" vertical="bottom" wrapText="1"/>
    </xf>
    <xf borderId="3" fillId="2" fontId="4" numFmtId="0" xfId="0" applyAlignment="1" applyBorder="1" applyFont="1">
      <alignment horizontal="right" shrinkToFit="0" vertical="bottom" wrapText="1"/>
    </xf>
    <xf borderId="3" fillId="0" fontId="5" numFmtId="1" xfId="0" applyAlignment="1" applyBorder="1" applyFont="1" applyNumberFormat="1">
      <alignment horizontal="right" shrinkToFit="0" vertical="bottom" wrapText="1"/>
    </xf>
    <xf borderId="3" fillId="3" fontId="5" numFmtId="2" xfId="0" applyAlignment="1" applyBorder="1" applyFont="1" applyNumberFormat="1">
      <alignment horizontal="right" shrinkToFit="0" vertical="bottom" wrapText="1"/>
    </xf>
    <xf borderId="1" fillId="0" fontId="4" numFmtId="0" xfId="0" applyAlignment="1" applyBorder="1" applyFont="1">
      <alignment shrinkToFit="0" vertical="bottom" wrapText="1"/>
    </xf>
    <xf borderId="3" fillId="0" fontId="4" numFmtId="0" xfId="0" applyAlignment="1" applyBorder="1" applyFont="1">
      <alignment shrinkToFit="0" vertical="bottom" wrapText="1"/>
    </xf>
    <xf borderId="3" fillId="0" fontId="4" numFmtId="0" xfId="0" applyAlignment="1" applyBorder="1" applyFont="1">
      <alignment vertical="bottom"/>
    </xf>
    <xf borderId="3" fillId="2" fontId="4" numFmtId="0" xfId="0" applyAlignment="1" applyBorder="1" applyFont="1">
      <alignment vertical="bottom"/>
    </xf>
    <xf borderId="3" fillId="0" fontId="4" numFmtId="1" xfId="0" applyAlignment="1" applyBorder="1" applyFont="1" applyNumberFormat="1">
      <alignment vertical="bottom"/>
    </xf>
    <xf borderId="3" fillId="3" fontId="4" numFmtId="1" xfId="0" applyAlignment="1" applyBorder="1" applyFont="1" applyNumberFormat="1">
      <alignment vertical="bottom"/>
    </xf>
    <xf borderId="4" fillId="0" fontId="6" numFmtId="0" xfId="0" applyAlignment="1" applyBorder="1" applyFont="1">
      <alignment shrinkToFit="0" vertical="top" wrapText="1"/>
    </xf>
    <xf borderId="5" fillId="0" fontId="7" numFmtId="0" xfId="0" applyBorder="1" applyFont="1"/>
    <xf borderId="2" fillId="0" fontId="7" numFmtId="0" xfId="0" applyBorder="1" applyFont="1"/>
    <xf borderId="0" fillId="0" fontId="4" numFmtId="0" xfId="0" applyAlignment="1" applyFont="1">
      <alignment vertical="bottom"/>
    </xf>
    <xf borderId="1" fillId="0" fontId="2" numFmtId="0" xfId="0" applyAlignment="1" applyBorder="1" applyFont="1">
      <alignment readingOrder="0"/>
    </xf>
    <xf borderId="4" fillId="0" fontId="2" numFmtId="0" xfId="0" applyAlignment="1" applyBorder="1" applyFont="1">
      <alignment readingOrder="0"/>
    </xf>
    <xf borderId="6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1" fillId="0" fontId="7" numFmtId="0" xfId="0" applyAlignment="1" applyBorder="1" applyFont="1">
      <alignment readingOrder="0"/>
    </xf>
    <xf borderId="4" fillId="0" fontId="8" numFmtId="0" xfId="0" applyAlignment="1" applyBorder="1" applyFont="1">
      <alignment horizontal="left" readingOrder="0" vertical="bottom"/>
    </xf>
    <xf borderId="7" fillId="0" fontId="8" numFmtId="0" xfId="0" applyAlignment="1" applyBorder="1" applyFont="1">
      <alignment shrinkToFit="0" vertical="bottom" wrapText="0"/>
    </xf>
    <xf borderId="3" fillId="0" fontId="8" numFmtId="164" xfId="0" applyAlignment="1" applyBorder="1" applyFont="1" applyNumberFormat="1">
      <alignment vertical="bottom"/>
    </xf>
    <xf borderId="3" fillId="0" fontId="8" numFmtId="0" xfId="0" applyAlignment="1" applyBorder="1" applyFont="1">
      <alignment readingOrder="0" vertical="bottom"/>
    </xf>
    <xf borderId="3" fillId="0" fontId="8" numFmtId="165" xfId="0" applyAlignment="1" applyBorder="1" applyFont="1" applyNumberFormat="1">
      <alignment vertical="bottom"/>
    </xf>
    <xf borderId="1" fillId="0" fontId="4" numFmtId="0" xfId="0" applyAlignment="1" applyBorder="1" applyFont="1">
      <alignment readingOrder="0" vertical="bottom"/>
    </xf>
    <xf borderId="8" fillId="0" fontId="9" numFmtId="0" xfId="0" applyAlignment="1" applyBorder="1" applyFont="1">
      <alignment vertical="bottom"/>
    </xf>
    <xf borderId="8" fillId="0" fontId="7" numFmtId="0" xfId="0" applyBorder="1" applyFont="1"/>
    <xf borderId="3" fillId="0" fontId="7" numFmtId="0" xfId="0" applyBorder="1" applyFont="1"/>
    <xf borderId="3" fillId="4" fontId="9" numFmtId="164" xfId="0" applyAlignment="1" applyBorder="1" applyFill="1" applyFont="1" applyNumberFormat="1">
      <alignment vertical="bottom"/>
    </xf>
    <xf borderId="8" fillId="0" fontId="4" numFmtId="0" xfId="0" applyAlignment="1" applyBorder="1" applyFont="1">
      <alignment vertical="bottom"/>
    </xf>
    <xf borderId="9" fillId="0" fontId="6" numFmtId="0" xfId="0" applyAlignment="1" applyBorder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6</xdr:col>
      <xdr:colOff>257175</xdr:colOff>
      <xdr:row>0</xdr:row>
      <xdr:rowOff>47625</xdr:rowOff>
    </xdr:from>
    <xdr:to>
      <xdr:col>8</xdr:col>
      <xdr:colOff>1009650</xdr:colOff>
      <xdr:row>7</xdr:row>
      <xdr:rowOff>76200</xdr:rowOff>
    </xdr:to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752850" cy="1428750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3" max="3" width="30.14"/>
    <col customWidth="1" min="6" max="6" width="21.71"/>
    <col customWidth="1" min="8" max="8" width="30.57"/>
    <col customWidth="1" min="9" max="9" width="15.57"/>
    <col customWidth="1" min="11" max="11" width="20.86"/>
    <col customWidth="1" min="12" max="12" width="22.71"/>
    <col customWidth="1" min="13" max="13" width="18.86"/>
    <col customWidth="1" min="14" max="14" width="23.57"/>
  </cols>
  <sheetData>
    <row r="2">
      <c r="B2" s="1" t="s">
        <v>0</v>
      </c>
    </row>
    <row r="8">
      <c r="B8" s="2" t="s">
        <v>1</v>
      </c>
    </row>
    <row r="10">
      <c r="B10" s="3" t="s">
        <v>2</v>
      </c>
      <c r="C10" s="3" t="s">
        <v>3</v>
      </c>
      <c r="D10" s="4" t="s">
        <v>4</v>
      </c>
      <c r="E10" s="4" t="s">
        <v>5</v>
      </c>
      <c r="F10" s="5" t="s">
        <v>6</v>
      </c>
      <c r="G10" s="6" t="s">
        <v>7</v>
      </c>
      <c r="H10" s="4" t="s">
        <v>8</v>
      </c>
      <c r="I10" s="7" t="s">
        <v>9</v>
      </c>
    </row>
    <row r="11">
      <c r="B11" s="8">
        <v>1.0</v>
      </c>
      <c r="C11" s="9" t="s">
        <v>10</v>
      </c>
      <c r="D11" s="10">
        <v>100.0</v>
      </c>
      <c r="E11" s="11">
        <f>F29</f>
        <v>0.2272903187</v>
      </c>
      <c r="F11" s="10">
        <v>3764.0</v>
      </c>
      <c r="G11" s="12">
        <f>177*D25</f>
        <v>26.55</v>
      </c>
      <c r="H11" s="13">
        <f t="shared" ref="H11:H13" si="1">0.024*D11*E11*F11</f>
        <v>2053.249823</v>
      </c>
      <c r="I11" s="14">
        <f t="shared" ref="I11:I13" si="2">H11*0.12</f>
        <v>246.3899787</v>
      </c>
    </row>
    <row r="12">
      <c r="B12" s="8">
        <v>2.0</v>
      </c>
      <c r="C12" s="9" t="s">
        <v>11</v>
      </c>
      <c r="D12" s="10">
        <v>100.0</v>
      </c>
      <c r="E12" s="11">
        <f>F41</f>
        <v>0.1873655843</v>
      </c>
      <c r="F12" s="10">
        <v>3764.0</v>
      </c>
      <c r="G12" s="12">
        <f>227*D37</f>
        <v>34.05</v>
      </c>
      <c r="H12" s="13">
        <f t="shared" si="1"/>
        <v>1692.585742</v>
      </c>
      <c r="I12" s="14">
        <f t="shared" si="2"/>
        <v>203.110289</v>
      </c>
    </row>
    <row r="13">
      <c r="B13" s="8">
        <v>3.0</v>
      </c>
      <c r="C13" s="9" t="s">
        <v>12</v>
      </c>
      <c r="D13" s="10">
        <v>100.0</v>
      </c>
      <c r="E13" s="11">
        <f>F53</f>
        <v>0.2076271362</v>
      </c>
      <c r="F13" s="10">
        <v>3764.0</v>
      </c>
      <c r="G13" s="12">
        <f>334*D49</f>
        <v>50.1</v>
      </c>
      <c r="H13" s="13">
        <f t="shared" si="1"/>
        <v>1875.620497</v>
      </c>
      <c r="I13" s="14">
        <f t="shared" si="2"/>
        <v>225.0744597</v>
      </c>
    </row>
    <row r="14">
      <c r="B14" s="8">
        <v>4.0</v>
      </c>
      <c r="C14" s="9" t="s">
        <v>13</v>
      </c>
      <c r="D14" s="10">
        <v>100.0</v>
      </c>
      <c r="E14" s="11">
        <f>F65</f>
        <v>0.1924885574</v>
      </c>
      <c r="F14" s="10">
        <v>3764.0</v>
      </c>
      <c r="G14" s="12">
        <f>500*D61</f>
        <v>50</v>
      </c>
      <c r="H14" s="13">
        <f>0.024*D14:D15*E14:E15*F14:F15</f>
        <v>1738.864632</v>
      </c>
      <c r="I14" s="14">
        <f>H14:H15*0.12</f>
        <v>208.6637559</v>
      </c>
    </row>
    <row r="15">
      <c r="B15" s="8"/>
      <c r="C15" s="15"/>
      <c r="D15" s="16"/>
      <c r="E15" s="17"/>
      <c r="F15" s="16"/>
      <c r="G15" s="18"/>
      <c r="H15" s="19"/>
      <c r="I15" s="20"/>
    </row>
    <row r="18">
      <c r="B18" s="2" t="s">
        <v>14</v>
      </c>
      <c r="H18" s="2" t="s">
        <v>15</v>
      </c>
    </row>
    <row r="20">
      <c r="B20" s="21" t="s">
        <v>16</v>
      </c>
      <c r="C20" s="22"/>
      <c r="D20" s="22"/>
      <c r="E20" s="22"/>
      <c r="F20" s="23"/>
      <c r="G20" s="24"/>
      <c r="H20" s="25" t="s">
        <v>17</v>
      </c>
      <c r="I20" s="26" t="s">
        <v>18</v>
      </c>
      <c r="J20" s="22"/>
      <c r="K20" s="22"/>
      <c r="L20" s="23"/>
    </row>
    <row r="21">
      <c r="B21" s="27" t="s">
        <v>19</v>
      </c>
      <c r="C21" s="28" t="s">
        <v>20</v>
      </c>
      <c r="D21" s="28" t="s">
        <v>21</v>
      </c>
      <c r="E21" s="28" t="s">
        <v>22</v>
      </c>
      <c r="F21" s="28" t="s">
        <v>23</v>
      </c>
      <c r="G21" s="24"/>
      <c r="H21" s="29" t="s">
        <v>24</v>
      </c>
      <c r="I21" s="30">
        <v>0.53</v>
      </c>
      <c r="J21" s="22"/>
      <c r="K21" s="22"/>
      <c r="L21" s="23"/>
    </row>
    <row r="22">
      <c r="B22" s="27"/>
      <c r="C22" s="31" t="s">
        <v>25</v>
      </c>
      <c r="D22" s="28"/>
      <c r="E22" s="28"/>
      <c r="F22" s="28">
        <v>0.13</v>
      </c>
      <c r="G22" s="24"/>
      <c r="H22" s="29" t="s">
        <v>26</v>
      </c>
      <c r="I22" s="30" t="s">
        <v>27</v>
      </c>
      <c r="J22" s="22"/>
      <c r="K22" s="22"/>
      <c r="L22" s="23"/>
    </row>
    <row r="23">
      <c r="B23" s="27">
        <v>1.0</v>
      </c>
      <c r="C23" s="28" t="s">
        <v>28</v>
      </c>
      <c r="D23" s="28">
        <v>0.015</v>
      </c>
      <c r="E23" s="28">
        <v>0.82</v>
      </c>
      <c r="F23" s="32">
        <f t="shared" ref="F23:F26" si="3">D23/E23</f>
        <v>0.01829268293</v>
      </c>
      <c r="G23" s="24"/>
      <c r="H23" s="29" t="s">
        <v>29</v>
      </c>
      <c r="I23" s="30">
        <v>0.91</v>
      </c>
      <c r="J23" s="22"/>
      <c r="K23" s="22"/>
      <c r="L23" s="23"/>
    </row>
    <row r="24">
      <c r="B24" s="27">
        <v>2.0</v>
      </c>
      <c r="C24" s="28" t="s">
        <v>30</v>
      </c>
      <c r="D24" s="28">
        <v>0.24</v>
      </c>
      <c r="E24" s="33">
        <v>0.53</v>
      </c>
      <c r="F24" s="32">
        <f t="shared" si="3"/>
        <v>0.4528301887</v>
      </c>
      <c r="G24" s="24"/>
      <c r="H24" s="29" t="s">
        <v>31</v>
      </c>
      <c r="I24" s="30">
        <v>0.11</v>
      </c>
      <c r="J24" s="22"/>
      <c r="K24" s="22"/>
      <c r="L24" s="23"/>
    </row>
    <row r="25">
      <c r="B25" s="27">
        <v>3.0</v>
      </c>
      <c r="C25" s="28" t="s">
        <v>32</v>
      </c>
      <c r="D25" s="28">
        <v>0.15</v>
      </c>
      <c r="E25" s="34">
        <v>0.04</v>
      </c>
      <c r="F25" s="32">
        <f t="shared" si="3"/>
        <v>3.75</v>
      </c>
      <c r="G25" s="24"/>
      <c r="H25" s="29" t="s">
        <v>33</v>
      </c>
      <c r="I25" s="30">
        <v>1.8</v>
      </c>
      <c r="J25" s="22"/>
      <c r="K25" s="22"/>
      <c r="L25" s="23"/>
    </row>
    <row r="26">
      <c r="B26" s="27">
        <v>5.0</v>
      </c>
      <c r="C26" s="28" t="s">
        <v>34</v>
      </c>
      <c r="D26" s="28">
        <v>0.007</v>
      </c>
      <c r="E26" s="28">
        <v>0.82</v>
      </c>
      <c r="F26" s="32">
        <f t="shared" si="3"/>
        <v>0.008536585366</v>
      </c>
      <c r="G26" s="24"/>
      <c r="H26" s="29" t="s">
        <v>35</v>
      </c>
      <c r="I26" s="30">
        <v>0.8</v>
      </c>
      <c r="J26" s="22"/>
      <c r="K26" s="22"/>
      <c r="L26" s="23"/>
      <c r="M26" s="24"/>
      <c r="N26" s="24"/>
    </row>
    <row r="27">
      <c r="B27" s="27"/>
      <c r="C27" s="28" t="s">
        <v>36</v>
      </c>
      <c r="D27" s="28"/>
      <c r="E27" s="28"/>
      <c r="F27" s="28">
        <v>0.04</v>
      </c>
      <c r="G27" s="24"/>
      <c r="H27" s="35" t="s">
        <v>37</v>
      </c>
      <c r="I27" s="30">
        <v>0.11</v>
      </c>
      <c r="J27" s="22"/>
      <c r="K27" s="22"/>
      <c r="L27" s="23"/>
      <c r="M27" s="24"/>
      <c r="N27" s="24"/>
    </row>
    <row r="28">
      <c r="B28" s="27"/>
      <c r="C28" s="28"/>
      <c r="D28" s="28"/>
      <c r="E28" s="28" t="s">
        <v>38</v>
      </c>
      <c r="F28" s="32">
        <f>SUM(F22:F27)</f>
        <v>4.399659457</v>
      </c>
      <c r="G28" s="24"/>
      <c r="H28" s="24"/>
      <c r="I28" s="24"/>
      <c r="J28" s="24"/>
      <c r="K28" s="24"/>
      <c r="L28" s="24"/>
      <c r="M28" s="24"/>
      <c r="N28" s="24"/>
    </row>
    <row r="29">
      <c r="B29" s="27"/>
      <c r="C29" s="36" t="s">
        <v>39</v>
      </c>
      <c r="D29" s="37"/>
      <c r="E29" s="38"/>
      <c r="F29" s="39">
        <f>1/F28</f>
        <v>0.2272903187</v>
      </c>
      <c r="G29" s="24"/>
      <c r="H29" s="24"/>
      <c r="I29" s="24"/>
      <c r="J29" s="24"/>
      <c r="K29" s="24"/>
      <c r="L29" s="24"/>
      <c r="M29" s="24"/>
      <c r="N29" s="24"/>
    </row>
    <row r="30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>
      <c r="B31" s="40"/>
      <c r="C31" s="40"/>
      <c r="D31" s="40"/>
      <c r="E31" s="40"/>
      <c r="F31" s="40"/>
      <c r="G31" s="24"/>
      <c r="H31" s="24"/>
      <c r="I31" s="24"/>
      <c r="J31" s="24"/>
      <c r="K31" s="24"/>
      <c r="L31" s="24"/>
      <c r="M31" s="24"/>
      <c r="N31" s="24"/>
    </row>
    <row r="32">
      <c r="B32" s="41" t="s">
        <v>11</v>
      </c>
      <c r="C32" s="37"/>
      <c r="D32" s="37"/>
      <c r="E32" s="37"/>
      <c r="F32" s="38"/>
      <c r="G32" s="24"/>
      <c r="H32" s="24"/>
      <c r="I32" s="24"/>
      <c r="J32" s="24"/>
      <c r="K32" s="24"/>
      <c r="L32" s="24"/>
      <c r="M32" s="24"/>
      <c r="N32" s="24"/>
    </row>
    <row r="33">
      <c r="B33" s="27" t="s">
        <v>19</v>
      </c>
      <c r="C33" s="28" t="s">
        <v>20</v>
      </c>
      <c r="D33" s="28" t="s">
        <v>21</v>
      </c>
      <c r="E33" s="28" t="s">
        <v>22</v>
      </c>
      <c r="F33" s="28" t="s">
        <v>23</v>
      </c>
      <c r="G33" s="24"/>
      <c r="H33" s="24"/>
      <c r="I33" s="24"/>
      <c r="J33" s="24"/>
      <c r="K33" s="24"/>
      <c r="L33" s="24"/>
      <c r="M33" s="24"/>
      <c r="N33" s="24"/>
    </row>
    <row r="34">
      <c r="B34" s="27"/>
      <c r="C34" s="31" t="s">
        <v>25</v>
      </c>
      <c r="D34" s="28"/>
      <c r="E34" s="28"/>
      <c r="F34" s="28">
        <v>0.13</v>
      </c>
      <c r="G34" s="24"/>
      <c r="H34" s="24"/>
      <c r="I34" s="24"/>
      <c r="J34" s="24"/>
      <c r="K34" s="24"/>
      <c r="L34" s="24"/>
      <c r="M34" s="24"/>
      <c r="N34" s="24"/>
    </row>
    <row r="35">
      <c r="B35" s="27">
        <v>1.0</v>
      </c>
      <c r="C35" s="28" t="s">
        <v>28</v>
      </c>
      <c r="D35" s="28">
        <v>0.015</v>
      </c>
      <c r="E35" s="28">
        <v>0.82</v>
      </c>
      <c r="F35" s="32">
        <f t="shared" ref="F35:F38" si="4">D35/E35</f>
        <v>0.01829268293</v>
      </c>
      <c r="G35" s="24"/>
      <c r="H35" s="24"/>
      <c r="I35" s="24"/>
      <c r="J35" s="24"/>
      <c r="K35" s="24"/>
      <c r="L35" s="24"/>
      <c r="M35" s="24"/>
      <c r="N35" s="24"/>
    </row>
    <row r="36">
      <c r="B36" s="27">
        <v>2.0</v>
      </c>
      <c r="C36" s="28" t="s">
        <v>30</v>
      </c>
      <c r="D36" s="28">
        <v>0.24</v>
      </c>
      <c r="E36" s="33">
        <v>0.53</v>
      </c>
      <c r="F36" s="32">
        <f t="shared" si="4"/>
        <v>0.4528301887</v>
      </c>
      <c r="G36" s="24"/>
      <c r="H36" s="24"/>
      <c r="I36" s="24"/>
      <c r="J36" s="24"/>
      <c r="K36" s="24"/>
      <c r="L36" s="24"/>
      <c r="M36" s="24"/>
      <c r="N36" s="24"/>
    </row>
    <row r="37">
      <c r="B37" s="27">
        <v>3.0</v>
      </c>
      <c r="C37" s="28" t="s">
        <v>40</v>
      </c>
      <c r="D37" s="28">
        <v>0.15</v>
      </c>
      <c r="E37" s="34">
        <v>0.032</v>
      </c>
      <c r="F37" s="32">
        <f t="shared" si="4"/>
        <v>4.6875</v>
      </c>
      <c r="G37" s="24"/>
      <c r="H37" s="24"/>
      <c r="I37" s="24"/>
      <c r="J37" s="24"/>
      <c r="K37" s="24"/>
      <c r="L37" s="24"/>
      <c r="M37" s="24"/>
      <c r="N37" s="24"/>
    </row>
    <row r="38">
      <c r="B38" s="27">
        <v>5.0</v>
      </c>
      <c r="C38" s="28" t="s">
        <v>34</v>
      </c>
      <c r="D38" s="28">
        <v>0.007</v>
      </c>
      <c r="E38" s="28">
        <v>0.82</v>
      </c>
      <c r="F38" s="32">
        <f t="shared" si="4"/>
        <v>0.008536585366</v>
      </c>
      <c r="G38" s="24"/>
      <c r="H38" s="24"/>
      <c r="I38" s="24"/>
      <c r="J38" s="24"/>
      <c r="K38" s="24"/>
      <c r="L38" s="24"/>
      <c r="M38" s="24"/>
      <c r="N38" s="24"/>
    </row>
    <row r="39">
      <c r="B39" s="27"/>
      <c r="C39" s="28" t="s">
        <v>36</v>
      </c>
      <c r="D39" s="28"/>
      <c r="E39" s="28"/>
      <c r="F39" s="28">
        <v>0.04</v>
      </c>
      <c r="G39" s="24"/>
      <c r="H39" s="24"/>
      <c r="I39" s="24"/>
      <c r="J39" s="24"/>
      <c r="K39" s="24"/>
      <c r="L39" s="24"/>
      <c r="M39" s="24"/>
      <c r="N39" s="24"/>
    </row>
    <row r="40">
      <c r="B40" s="27"/>
      <c r="C40" s="28"/>
      <c r="D40" s="28"/>
      <c r="E40" s="28" t="s">
        <v>38</v>
      </c>
      <c r="F40" s="32">
        <f>SUM(F34:F39)</f>
        <v>5.337159457</v>
      </c>
      <c r="G40" s="24"/>
      <c r="H40" s="24"/>
      <c r="I40" s="24"/>
      <c r="J40" s="24"/>
      <c r="K40" s="24"/>
      <c r="L40" s="24"/>
      <c r="M40" s="24"/>
      <c r="N40" s="24"/>
    </row>
    <row r="41">
      <c r="B41" s="27"/>
      <c r="C41" s="36" t="s">
        <v>39</v>
      </c>
      <c r="D41" s="37"/>
      <c r="E41" s="38"/>
      <c r="F41" s="39">
        <f>1/F40</f>
        <v>0.1873655843</v>
      </c>
      <c r="G41" s="24"/>
      <c r="H41" s="24"/>
      <c r="I41" s="24"/>
      <c r="J41" s="24"/>
      <c r="K41" s="24"/>
      <c r="L41" s="24"/>
      <c r="M41" s="24"/>
      <c r="N41" s="24"/>
    </row>
    <row r="4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>
      <c r="B43" s="40"/>
      <c r="C43" s="40"/>
      <c r="D43" s="40"/>
      <c r="E43" s="40"/>
      <c r="F43" s="40"/>
      <c r="G43" s="24"/>
      <c r="H43" s="24"/>
      <c r="I43" s="24"/>
      <c r="J43" s="24"/>
      <c r="K43" s="24"/>
      <c r="L43" s="24"/>
      <c r="M43" s="24"/>
      <c r="N43" s="24"/>
    </row>
    <row r="44">
      <c r="B44" s="41" t="s">
        <v>12</v>
      </c>
      <c r="C44" s="37"/>
      <c r="D44" s="37"/>
      <c r="E44" s="37"/>
      <c r="F44" s="38"/>
      <c r="G44" s="24"/>
      <c r="H44" s="24"/>
      <c r="I44" s="24"/>
      <c r="J44" s="24"/>
      <c r="K44" s="24"/>
      <c r="L44" s="24"/>
      <c r="M44" s="24"/>
      <c r="N44" s="24"/>
    </row>
    <row r="45">
      <c r="B45" s="27" t="s">
        <v>19</v>
      </c>
      <c r="C45" s="28" t="s">
        <v>20</v>
      </c>
      <c r="D45" s="28" t="s">
        <v>21</v>
      </c>
      <c r="E45" s="28" t="s">
        <v>22</v>
      </c>
      <c r="F45" s="28" t="s">
        <v>23</v>
      </c>
      <c r="G45" s="24"/>
      <c r="H45" s="24"/>
      <c r="I45" s="24"/>
      <c r="J45" s="24"/>
      <c r="K45" s="24"/>
      <c r="L45" s="24"/>
      <c r="M45" s="24"/>
      <c r="N45" s="24"/>
    </row>
    <row r="46">
      <c r="B46" s="27"/>
      <c r="C46" s="31" t="s">
        <v>25</v>
      </c>
      <c r="D46" s="28"/>
      <c r="E46" s="28"/>
      <c r="F46" s="28">
        <v>0.13</v>
      </c>
      <c r="G46" s="24"/>
      <c r="H46" s="24"/>
      <c r="I46" s="24"/>
      <c r="J46" s="24"/>
      <c r="K46" s="24"/>
      <c r="L46" s="24"/>
      <c r="M46" s="24"/>
      <c r="N46" s="24"/>
    </row>
    <row r="47">
      <c r="B47" s="27">
        <v>1.0</v>
      </c>
      <c r="C47" s="28" t="s">
        <v>28</v>
      </c>
      <c r="D47" s="28">
        <v>0.015</v>
      </c>
      <c r="E47" s="28">
        <v>0.82</v>
      </c>
      <c r="F47" s="32">
        <f t="shared" ref="F47:F50" si="5">D47/E47</f>
        <v>0.01829268293</v>
      </c>
      <c r="G47" s="24"/>
      <c r="H47" s="24"/>
      <c r="I47" s="24"/>
      <c r="J47" s="24"/>
      <c r="K47" s="24"/>
      <c r="L47" s="24"/>
      <c r="M47" s="24"/>
      <c r="N47" s="24"/>
    </row>
    <row r="48">
      <c r="B48" s="27">
        <v>2.0</v>
      </c>
      <c r="C48" s="28" t="s">
        <v>30</v>
      </c>
      <c r="D48" s="28">
        <v>0.24</v>
      </c>
      <c r="E48" s="33">
        <v>0.53</v>
      </c>
      <c r="F48" s="32">
        <f t="shared" si="5"/>
        <v>0.4528301887</v>
      </c>
      <c r="G48" s="24"/>
      <c r="H48" s="24"/>
      <c r="I48" s="24"/>
      <c r="J48" s="24"/>
      <c r="K48" s="24"/>
      <c r="L48" s="24"/>
      <c r="M48" s="24"/>
      <c r="N48" s="24"/>
    </row>
    <row r="49">
      <c r="B49" s="27">
        <v>3.0</v>
      </c>
      <c r="C49" s="28" t="s">
        <v>41</v>
      </c>
      <c r="D49" s="28">
        <v>0.15</v>
      </c>
      <c r="E49" s="34">
        <v>0.036</v>
      </c>
      <c r="F49" s="32">
        <f t="shared" si="5"/>
        <v>4.166666667</v>
      </c>
      <c r="G49" s="24"/>
      <c r="H49" s="24"/>
      <c r="I49" s="24"/>
      <c r="J49" s="24"/>
      <c r="K49" s="24"/>
      <c r="L49" s="24"/>
      <c r="M49" s="24"/>
      <c r="N49" s="24"/>
    </row>
    <row r="50">
      <c r="B50" s="27">
        <v>5.0</v>
      </c>
      <c r="C50" s="28" t="s">
        <v>34</v>
      </c>
      <c r="D50" s="28">
        <v>0.007</v>
      </c>
      <c r="E50" s="28">
        <v>0.82</v>
      </c>
      <c r="F50" s="32">
        <f t="shared" si="5"/>
        <v>0.008536585366</v>
      </c>
      <c r="G50" s="24"/>
      <c r="H50" s="24"/>
      <c r="I50" s="24"/>
      <c r="J50" s="24"/>
      <c r="K50" s="24"/>
      <c r="L50" s="24"/>
      <c r="M50" s="24"/>
      <c r="N50" s="24"/>
    </row>
    <row r="51">
      <c r="B51" s="27"/>
      <c r="C51" s="28" t="s">
        <v>36</v>
      </c>
      <c r="D51" s="28"/>
      <c r="E51" s="28"/>
      <c r="F51" s="28">
        <v>0.04</v>
      </c>
      <c r="G51" s="24"/>
      <c r="H51" s="24"/>
      <c r="I51" s="24"/>
      <c r="J51" s="24"/>
      <c r="K51" s="24"/>
      <c r="L51" s="24"/>
      <c r="M51" s="24"/>
      <c r="N51" s="24"/>
    </row>
    <row r="52">
      <c r="B52" s="27"/>
      <c r="C52" s="28"/>
      <c r="D52" s="28"/>
      <c r="E52" s="28" t="s">
        <v>38</v>
      </c>
      <c r="F52" s="32">
        <f>SUM(F46:F51)</f>
        <v>4.816326124</v>
      </c>
      <c r="G52" s="24"/>
      <c r="H52" s="24"/>
      <c r="I52" s="24"/>
      <c r="J52" s="24"/>
      <c r="K52" s="24"/>
      <c r="L52" s="24"/>
      <c r="M52" s="24"/>
      <c r="N52" s="24"/>
    </row>
    <row r="53">
      <c r="B53" s="27"/>
      <c r="C53" s="36" t="s">
        <v>39</v>
      </c>
      <c r="D53" s="37"/>
      <c r="E53" s="38"/>
      <c r="F53" s="39">
        <f>1/F52</f>
        <v>0.2076271362</v>
      </c>
      <c r="G53" s="24"/>
      <c r="H53" s="24"/>
      <c r="I53" s="24"/>
      <c r="J53" s="24"/>
      <c r="K53" s="24"/>
      <c r="L53" s="24"/>
      <c r="M53" s="24"/>
      <c r="N53" s="24"/>
    </row>
    <row r="54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>
      <c r="B55" s="40"/>
      <c r="C55" s="40"/>
      <c r="D55" s="40"/>
      <c r="E55" s="40"/>
      <c r="F55" s="40"/>
      <c r="G55" s="24"/>
      <c r="H55" s="24"/>
      <c r="I55" s="24"/>
      <c r="J55" s="24"/>
      <c r="K55" s="24"/>
      <c r="L55" s="24"/>
      <c r="M55" s="24"/>
      <c r="N55" s="24"/>
    </row>
    <row r="56">
      <c r="B56" s="41" t="s">
        <v>13</v>
      </c>
      <c r="C56" s="37"/>
      <c r="D56" s="37"/>
      <c r="E56" s="37"/>
      <c r="F56" s="38"/>
      <c r="G56" s="24"/>
      <c r="H56" s="24"/>
      <c r="I56" s="24"/>
      <c r="J56" s="24"/>
      <c r="K56" s="24"/>
      <c r="L56" s="24"/>
      <c r="M56" s="24"/>
      <c r="N56" s="24"/>
    </row>
    <row r="57">
      <c r="B57" s="27" t="s">
        <v>19</v>
      </c>
      <c r="C57" s="28" t="s">
        <v>20</v>
      </c>
      <c r="D57" s="28" t="s">
        <v>21</v>
      </c>
      <c r="E57" s="28" t="s">
        <v>22</v>
      </c>
      <c r="F57" s="28" t="s">
        <v>23</v>
      </c>
      <c r="G57" s="24"/>
      <c r="H57" s="24"/>
      <c r="I57" s="24"/>
      <c r="J57" s="24"/>
      <c r="K57" s="24"/>
      <c r="L57" s="24"/>
      <c r="M57" s="24"/>
      <c r="N57" s="24"/>
    </row>
    <row r="58">
      <c r="B58" s="27"/>
      <c r="C58" s="31" t="s">
        <v>25</v>
      </c>
      <c r="D58" s="28"/>
      <c r="E58" s="28"/>
      <c r="F58" s="28">
        <v>0.13</v>
      </c>
      <c r="G58" s="24"/>
      <c r="H58" s="24"/>
      <c r="I58" s="24"/>
      <c r="J58" s="24"/>
      <c r="K58" s="24"/>
      <c r="L58" s="24"/>
      <c r="M58" s="24"/>
      <c r="N58" s="24"/>
    </row>
    <row r="59">
      <c r="B59" s="27">
        <v>1.0</v>
      </c>
      <c r="C59" s="28" t="s">
        <v>28</v>
      </c>
      <c r="D59" s="28">
        <v>0.015</v>
      </c>
      <c r="E59" s="28">
        <v>0.82</v>
      </c>
      <c r="F59" s="32">
        <f t="shared" ref="F59:F62" si="6">D59/E59</f>
        <v>0.01829268293</v>
      </c>
      <c r="G59" s="24"/>
      <c r="H59" s="24"/>
      <c r="I59" s="24"/>
      <c r="J59" s="24"/>
      <c r="K59" s="24"/>
      <c r="L59" s="24"/>
      <c r="M59" s="24"/>
      <c r="N59" s="24"/>
    </row>
    <row r="60">
      <c r="B60" s="27">
        <v>2.0</v>
      </c>
      <c r="C60" s="28" t="s">
        <v>30</v>
      </c>
      <c r="D60" s="28">
        <v>0.24</v>
      </c>
      <c r="E60" s="33">
        <v>0.53</v>
      </c>
      <c r="F60" s="32">
        <f t="shared" si="6"/>
        <v>0.4528301887</v>
      </c>
      <c r="G60" s="24"/>
      <c r="H60" s="24"/>
      <c r="I60" s="24"/>
      <c r="J60" s="24"/>
      <c r="K60" s="24"/>
      <c r="L60" s="24"/>
      <c r="M60" s="24"/>
      <c r="N60" s="24"/>
    </row>
    <row r="61">
      <c r="B61" s="27">
        <v>3.0</v>
      </c>
      <c r="C61" s="28" t="s">
        <v>42</v>
      </c>
      <c r="D61" s="28">
        <v>0.1</v>
      </c>
      <c r="E61" s="34">
        <v>0.022</v>
      </c>
      <c r="F61" s="32">
        <f t="shared" si="6"/>
        <v>4.545454545</v>
      </c>
      <c r="G61" s="24"/>
      <c r="H61" s="24"/>
      <c r="I61" s="24"/>
      <c r="J61" s="24"/>
      <c r="K61" s="24"/>
      <c r="L61" s="24"/>
      <c r="M61" s="24"/>
      <c r="N61" s="24"/>
    </row>
    <row r="62">
      <c r="B62" s="27">
        <v>5.0</v>
      </c>
      <c r="C62" s="28" t="s">
        <v>34</v>
      </c>
      <c r="D62" s="28">
        <v>0.007</v>
      </c>
      <c r="E62" s="28">
        <v>0.82</v>
      </c>
      <c r="F62" s="32">
        <f t="shared" si="6"/>
        <v>0.008536585366</v>
      </c>
      <c r="G62" s="24"/>
      <c r="H62" s="24"/>
      <c r="I62" s="24"/>
      <c r="J62" s="24"/>
      <c r="K62" s="24"/>
      <c r="L62" s="24"/>
      <c r="M62" s="24"/>
      <c r="N62" s="24"/>
    </row>
    <row r="63">
      <c r="B63" s="27"/>
      <c r="C63" s="28" t="s">
        <v>36</v>
      </c>
      <c r="D63" s="28"/>
      <c r="E63" s="28"/>
      <c r="F63" s="28">
        <v>0.04</v>
      </c>
      <c r="G63" s="24"/>
      <c r="H63" s="24"/>
      <c r="I63" s="24"/>
      <c r="J63" s="24"/>
      <c r="K63" s="24"/>
      <c r="L63" s="24"/>
      <c r="M63" s="24"/>
      <c r="N63" s="24"/>
    </row>
    <row r="64">
      <c r="B64" s="27"/>
      <c r="C64" s="28"/>
      <c r="D64" s="28"/>
      <c r="E64" s="28" t="s">
        <v>38</v>
      </c>
      <c r="F64" s="32">
        <f>SUM(F58:F63)</f>
        <v>5.195114002</v>
      </c>
      <c r="G64" s="24"/>
      <c r="H64" s="24"/>
      <c r="I64" s="24"/>
      <c r="J64" s="24"/>
      <c r="K64" s="24"/>
      <c r="L64" s="24"/>
      <c r="M64" s="24"/>
      <c r="N64" s="24"/>
    </row>
    <row r="65">
      <c r="B65" s="27"/>
      <c r="C65" s="36" t="s">
        <v>39</v>
      </c>
      <c r="D65" s="37"/>
      <c r="E65" s="38"/>
      <c r="F65" s="39">
        <f>1/F64</f>
        <v>0.1924885574</v>
      </c>
      <c r="G65" s="24"/>
      <c r="H65" s="24"/>
      <c r="I65" s="24"/>
      <c r="J65" s="24"/>
      <c r="K65" s="24"/>
      <c r="L65" s="24"/>
      <c r="M65" s="24"/>
      <c r="N65" s="24"/>
    </row>
    <row r="66">
      <c r="B66" s="40"/>
      <c r="C66" s="40"/>
      <c r="D66" s="40"/>
      <c r="E66" s="40"/>
      <c r="F66" s="40"/>
      <c r="G66" s="24"/>
      <c r="H66" s="24"/>
      <c r="I66" s="24"/>
      <c r="J66" s="24"/>
      <c r="K66" s="24"/>
      <c r="L66" s="24"/>
      <c r="M66" s="24"/>
      <c r="N66" s="24"/>
    </row>
    <row r="67">
      <c r="B67" s="41" t="s">
        <v>43</v>
      </c>
      <c r="C67" s="37"/>
      <c r="D67" s="37"/>
      <c r="E67" s="37"/>
      <c r="F67" s="38"/>
      <c r="G67" s="24"/>
      <c r="H67" s="24"/>
      <c r="I67" s="24"/>
      <c r="J67" s="24"/>
      <c r="K67" s="24"/>
      <c r="L67" s="24"/>
      <c r="M67" s="24"/>
      <c r="N67" s="24"/>
    </row>
    <row r="68">
      <c r="B68" s="27" t="s">
        <v>19</v>
      </c>
      <c r="C68" s="28" t="s">
        <v>20</v>
      </c>
      <c r="D68" s="28" t="s">
        <v>21</v>
      </c>
      <c r="E68" s="28" t="s">
        <v>22</v>
      </c>
      <c r="F68" s="28" t="s">
        <v>23</v>
      </c>
      <c r="G68" s="24"/>
      <c r="H68" s="24"/>
      <c r="I68" s="24"/>
      <c r="J68" s="24"/>
      <c r="K68" s="24"/>
      <c r="L68" s="24"/>
      <c r="M68" s="24"/>
      <c r="N68" s="24"/>
    </row>
    <row r="69">
      <c r="B69" s="27"/>
      <c r="C69" s="31" t="s">
        <v>25</v>
      </c>
      <c r="D69" s="28"/>
      <c r="E69" s="28"/>
      <c r="F69" s="28">
        <v>0.13</v>
      </c>
      <c r="G69" s="24"/>
      <c r="H69" s="24"/>
      <c r="I69" s="24"/>
      <c r="J69" s="24"/>
      <c r="K69" s="24"/>
      <c r="L69" s="24"/>
      <c r="M69" s="24"/>
      <c r="N69" s="24"/>
    </row>
    <row r="70">
      <c r="B70" s="27">
        <v>1.0</v>
      </c>
      <c r="C70" s="28" t="s">
        <v>28</v>
      </c>
      <c r="D70" s="28">
        <v>0.015</v>
      </c>
      <c r="E70" s="28">
        <v>0.82</v>
      </c>
      <c r="F70" s="32">
        <f t="shared" ref="F70:F73" si="7">D70/E70</f>
        <v>0.01829268293</v>
      </c>
      <c r="G70" s="24"/>
      <c r="H70" s="24"/>
      <c r="I70" s="24"/>
      <c r="J70" s="24"/>
      <c r="K70" s="24"/>
      <c r="L70" s="24"/>
      <c r="M70" s="24"/>
      <c r="N70" s="24"/>
    </row>
    <row r="71">
      <c r="B71" s="27">
        <v>2.0</v>
      </c>
      <c r="C71" s="28" t="s">
        <v>30</v>
      </c>
      <c r="D71" s="28">
        <v>0.24</v>
      </c>
      <c r="E71" s="33">
        <v>0.53</v>
      </c>
      <c r="F71" s="32">
        <f t="shared" si="7"/>
        <v>0.4528301887</v>
      </c>
      <c r="G71" s="24"/>
      <c r="H71" s="24"/>
      <c r="I71" s="24"/>
      <c r="J71" s="24"/>
      <c r="K71" s="24"/>
      <c r="L71" s="24"/>
      <c r="M71" s="24"/>
      <c r="N71" s="24"/>
    </row>
    <row r="72">
      <c r="B72" s="27">
        <v>3.0</v>
      </c>
      <c r="C72" s="28" t="s">
        <v>44</v>
      </c>
      <c r="D72" s="28">
        <v>0.1</v>
      </c>
      <c r="E72" s="34">
        <v>0.022</v>
      </c>
      <c r="F72" s="32">
        <f t="shared" si="7"/>
        <v>4.545454545</v>
      </c>
      <c r="G72" s="24"/>
      <c r="H72" s="24"/>
      <c r="I72" s="24"/>
      <c r="J72" s="24"/>
      <c r="K72" s="24"/>
      <c r="L72" s="24"/>
      <c r="M72" s="24"/>
      <c r="N72" s="24"/>
    </row>
    <row r="73">
      <c r="B73" s="27">
        <v>5.0</v>
      </c>
      <c r="C73" s="28" t="s">
        <v>34</v>
      </c>
      <c r="D73" s="28">
        <v>0.007</v>
      </c>
      <c r="E73" s="28">
        <v>0.82</v>
      </c>
      <c r="F73" s="32">
        <f t="shared" si="7"/>
        <v>0.008536585366</v>
      </c>
      <c r="G73" s="24"/>
      <c r="H73" s="24"/>
      <c r="I73" s="24"/>
      <c r="J73" s="24"/>
      <c r="K73" s="24"/>
      <c r="L73" s="24"/>
      <c r="M73" s="24"/>
      <c r="N73" s="24"/>
    </row>
    <row r="74">
      <c r="B74" s="27"/>
      <c r="C74" s="28" t="s">
        <v>36</v>
      </c>
      <c r="D74" s="28"/>
      <c r="E74" s="28"/>
      <c r="F74" s="28">
        <v>0.04</v>
      </c>
      <c r="G74" s="24"/>
      <c r="H74" s="24"/>
      <c r="I74" s="24"/>
      <c r="J74" s="24"/>
      <c r="K74" s="24"/>
      <c r="L74" s="24"/>
      <c r="M74" s="24"/>
      <c r="N74" s="24"/>
    </row>
    <row r="75">
      <c r="B75" s="27"/>
      <c r="C75" s="28"/>
      <c r="D75" s="28"/>
      <c r="E75" s="28" t="s">
        <v>38</v>
      </c>
      <c r="F75" s="32">
        <f>SUM(F69:F74)</f>
        <v>5.195114002</v>
      </c>
      <c r="G75" s="24"/>
      <c r="H75" s="24"/>
      <c r="I75" s="24"/>
      <c r="J75" s="24"/>
      <c r="K75" s="24"/>
      <c r="L75" s="24"/>
      <c r="M75" s="24"/>
      <c r="N75" s="24"/>
    </row>
    <row r="76">
      <c r="B76" s="27"/>
      <c r="C76" s="36" t="s">
        <v>39</v>
      </c>
      <c r="D76" s="37"/>
      <c r="E76" s="38"/>
      <c r="F76" s="39">
        <f>1/F75</f>
        <v>0.1924885574</v>
      </c>
      <c r="G76" s="24"/>
      <c r="H76" s="24"/>
      <c r="I76" s="24"/>
      <c r="J76" s="24"/>
      <c r="K76" s="24"/>
      <c r="L76" s="24"/>
      <c r="M76" s="24"/>
      <c r="N76" s="24"/>
    </row>
  </sheetData>
  <mergeCells count="19">
    <mergeCell ref="C41:E41"/>
    <mergeCell ref="C53:E53"/>
    <mergeCell ref="C65:E65"/>
    <mergeCell ref="B67:F67"/>
    <mergeCell ref="C76:E76"/>
    <mergeCell ref="C29:E29"/>
    <mergeCell ref="B32:F32"/>
    <mergeCell ref="B44:F44"/>
    <mergeCell ref="B56:F56"/>
    <mergeCell ref="B20:F20"/>
    <mergeCell ref="B2:F6"/>
    <mergeCell ref="I20:L20"/>
    <mergeCell ref="I21:L21"/>
    <mergeCell ref="I22:L22"/>
    <mergeCell ref="I23:L23"/>
    <mergeCell ref="I24:L24"/>
    <mergeCell ref="I27:L27"/>
    <mergeCell ref="I26:L26"/>
    <mergeCell ref="I25:L25"/>
  </mergeCells>
  <drawing r:id="rId2"/>
  <legacyDrawing r:id="rId3"/>
</worksheet>
</file>